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D - Disk\NELA Office\Vijeca\1 Upravno Vijece\102 sjednica UV 16.12.2022 u radu\FIN. PLAN 2023-25 PO USVOJENOM DRZAVNOM PRORACUNU\"/>
    </mc:Choice>
  </mc:AlternateContent>
  <xr:revisionPtr revIDLastSave="0" documentId="13_ncr:1_{4A401834-BF2C-4C46-A2A5-B81224DADD1A}" xr6:coauthVersionLast="36" xr6:coauthVersionMax="36" xr10:uidLastSave="{00000000-0000-0000-0000-000000000000}"/>
  <bookViews>
    <workbookView xWindow="0" yWindow="0" windowWidth="19950" windowHeight="10440" xr2:uid="{00000000-000D-0000-FFFF-FFFF00000000}"/>
  </bookViews>
  <sheets>
    <sheet name="020IPU POSEBNI DIO 2023-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3" l="1"/>
  <c r="H52" i="3"/>
  <c r="C50" i="3"/>
  <c r="C49" i="3" s="1"/>
  <c r="E50" i="3"/>
  <c r="G50" i="3"/>
  <c r="F50" i="3"/>
  <c r="G49" i="3" l="1"/>
  <c r="G48" i="3" s="1"/>
  <c r="G47" i="3" s="1"/>
  <c r="F49" i="3"/>
  <c r="F48" i="3" s="1"/>
  <c r="F47" i="3" s="1"/>
  <c r="E49" i="3"/>
  <c r="D50" i="3"/>
  <c r="C48" i="3"/>
  <c r="D48" i="3" s="1"/>
  <c r="D49" i="3" l="1"/>
  <c r="H49" i="3" s="1"/>
  <c r="C47" i="3"/>
  <c r="D47" i="3" s="1"/>
  <c r="E48" i="3"/>
  <c r="H50" i="3"/>
  <c r="H15" i="3"/>
  <c r="H43" i="3"/>
  <c r="H48" i="3" l="1"/>
  <c r="E47" i="3"/>
  <c r="C20" i="3"/>
  <c r="C24" i="3"/>
  <c r="D21" i="3"/>
  <c r="H21" i="3" s="1"/>
  <c r="C28" i="3"/>
  <c r="C38" i="3"/>
  <c r="C37" i="3" s="1"/>
  <c r="H47" i="3" l="1"/>
  <c r="C19" i="3"/>
  <c r="C40" i="3"/>
  <c r="C12" i="3"/>
  <c r="C11" i="3" s="1"/>
  <c r="F20" i="3" l="1"/>
  <c r="G20" i="3"/>
  <c r="E20" i="3"/>
  <c r="F24" i="3"/>
  <c r="G24" i="3"/>
  <c r="E24" i="3"/>
  <c r="D25" i="3"/>
  <c r="H25" i="3" s="1"/>
  <c r="F28" i="3"/>
  <c r="G28" i="3"/>
  <c r="E28" i="3"/>
  <c r="F32" i="3"/>
  <c r="G32" i="3"/>
  <c r="E32" i="3"/>
  <c r="D31" i="3"/>
  <c r="H31" i="3" s="1"/>
  <c r="D29" i="3"/>
  <c r="H29" i="3" s="1"/>
  <c r="F35" i="3"/>
  <c r="F34" i="3" s="1"/>
  <c r="G35" i="3"/>
  <c r="G34" i="3" s="1"/>
  <c r="E35" i="3"/>
  <c r="F40" i="3"/>
  <c r="G40" i="3"/>
  <c r="E40" i="3"/>
  <c r="F44" i="3"/>
  <c r="G44" i="3"/>
  <c r="E44" i="3"/>
  <c r="D45" i="3"/>
  <c r="H45" i="3" s="1"/>
  <c r="G14" i="3"/>
  <c r="G13" i="3" s="1"/>
  <c r="G12" i="3" s="1"/>
  <c r="G11" i="3" s="1"/>
  <c r="F14" i="3"/>
  <c r="F13" i="3" s="1"/>
  <c r="F12" i="3" s="1"/>
  <c r="F11" i="3" s="1"/>
  <c r="E14" i="3"/>
  <c r="E13" i="3" l="1"/>
  <c r="E34" i="3"/>
  <c r="F39" i="3"/>
  <c r="F38" i="3" s="1"/>
  <c r="F37" i="3" s="1"/>
  <c r="E19" i="3"/>
  <c r="E27" i="3"/>
  <c r="G19" i="3"/>
  <c r="F19" i="3"/>
  <c r="G27" i="3"/>
  <c r="F27" i="3"/>
  <c r="G39" i="3"/>
  <c r="G38" i="3" s="1"/>
  <c r="G37" i="3" s="1"/>
  <c r="E39" i="3"/>
  <c r="C35" i="3"/>
  <c r="D35" i="3" s="1"/>
  <c r="H35" i="3" s="1"/>
  <c r="C32" i="3"/>
  <c r="C27" i="3" s="1"/>
  <c r="D28" i="3"/>
  <c r="H28" i="3" s="1"/>
  <c r="D24" i="3"/>
  <c r="H24" i="3" s="1"/>
  <c r="D20" i="3"/>
  <c r="H20" i="3" s="1"/>
  <c r="C14" i="3"/>
  <c r="D11" i="3"/>
  <c r="D12" i="3"/>
  <c r="D16" i="3"/>
  <c r="H16" i="3" s="1"/>
  <c r="D22" i="3"/>
  <c r="H22" i="3" s="1"/>
  <c r="D23" i="3"/>
  <c r="D26" i="3"/>
  <c r="H26" i="3" s="1"/>
  <c r="D30" i="3"/>
  <c r="H30" i="3" s="1"/>
  <c r="D33" i="3"/>
  <c r="H33" i="3" s="1"/>
  <c r="D36" i="3"/>
  <c r="H36" i="3" s="1"/>
  <c r="D37" i="3"/>
  <c r="D38" i="3"/>
  <c r="D42" i="3"/>
  <c r="H42" i="3" s="1"/>
  <c r="D44" i="3"/>
  <c r="H44" i="3" s="1"/>
  <c r="D46" i="3"/>
  <c r="H46" i="3" s="1"/>
  <c r="G18" i="3" l="1"/>
  <c r="G17" i="3" s="1"/>
  <c r="G10" i="3" s="1"/>
  <c r="G9" i="3" s="1"/>
  <c r="G8" i="3" s="1"/>
  <c r="E12" i="3"/>
  <c r="H13" i="3"/>
  <c r="E38" i="3"/>
  <c r="H39" i="3"/>
  <c r="F18" i="3"/>
  <c r="F17" i="3" s="1"/>
  <c r="E18" i="3"/>
  <c r="D14" i="3"/>
  <c r="H14" i="3" s="1"/>
  <c r="D27" i="3"/>
  <c r="H27" i="3" s="1"/>
  <c r="D32" i="3"/>
  <c r="H32" i="3" s="1"/>
  <c r="C34" i="3"/>
  <c r="D34" i="3" s="1"/>
  <c r="H34" i="3" s="1"/>
  <c r="F10" i="3" l="1"/>
  <c r="F9" i="3" s="1"/>
  <c r="F8" i="3" s="1"/>
  <c r="E37" i="3"/>
  <c r="H37" i="3" s="1"/>
  <c r="H38" i="3"/>
  <c r="E11" i="3"/>
  <c r="H12" i="3"/>
  <c r="E17" i="3"/>
  <c r="C18" i="3"/>
  <c r="C17" i="3" s="1"/>
  <c r="C10" i="3" s="1"/>
  <c r="D19" i="3"/>
  <c r="H19" i="3" s="1"/>
  <c r="D41" i="3"/>
  <c r="H41" i="3" s="1"/>
  <c r="D40" i="3"/>
  <c r="H40" i="3" s="1"/>
  <c r="H11" i="3" l="1"/>
  <c r="E10" i="3"/>
  <c r="D18" i="3"/>
  <c r="H18" i="3" s="1"/>
  <c r="D17" i="3"/>
  <c r="H17" i="3" s="1"/>
  <c r="E9" i="3" l="1"/>
  <c r="D10" i="3"/>
  <c r="H10" i="3" s="1"/>
  <c r="C9" i="3"/>
  <c r="E8" i="3" l="1"/>
  <c r="C8" i="3"/>
  <c r="D9" i="3"/>
  <c r="D8" i="3" s="1"/>
  <c r="H9" i="3" l="1"/>
  <c r="H8" i="3"/>
</calcChain>
</file>

<file path=xl/sharedStrings.xml><?xml version="1.0" encoding="utf-8"?>
<sst xmlns="http://schemas.openxmlformats.org/spreadsheetml/2006/main" count="520" uniqueCount="50">
  <si>
    <t/>
  </si>
  <si>
    <t>080</t>
  </si>
  <si>
    <t>MINISTARSTVO ZNANOSTI I OBRAZOVANJA</t>
  </si>
  <si>
    <t>3</t>
  </si>
  <si>
    <t>Rashodi poslovanja</t>
  </si>
  <si>
    <t>32</t>
  </si>
  <si>
    <t>Materijalni rashodi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</si>
  <si>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</si>
  <si>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</si>
  <si>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</si>
  <si>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</si>
  <si>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</si>
  <si>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</si>
  <si>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</si>
  <si>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</si>
  <si>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</si>
  <si>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</si>
  <si>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0150</t>
  </si>
  <si>
    <t>Istraživanje i razvoj: Opće javne usluge</t>
  </si>
  <si>
    <t>41</t>
  </si>
  <si>
    <t>Rashodi za nabavu neproizvedene dugotrajne imovine</t>
  </si>
  <si>
    <t>PRAVOMOĆNE SUDSKE PRESUDE</t>
  </si>
  <si>
    <t>3801</t>
  </si>
  <si>
    <t>ULAGANJE U ZNANSTVENO ISTRAŽIVAČKU DJELATNOST</t>
  </si>
  <si>
    <t>08008</t>
  </si>
  <si>
    <t>Javni instituti u Republici Hrvatskoj</t>
  </si>
  <si>
    <t>A622000</t>
  </si>
  <si>
    <t>REDOVNA DJELATNOST JAVNIH INSTITUTA</t>
  </si>
  <si>
    <t>A622120</t>
  </si>
  <si>
    <t>A622132</t>
  </si>
  <si>
    <t>REDOVNA DJELATNOST JAVNIH INSTITUTA (IZ EVIDENCIJSKIH PRIHODA)</t>
  </si>
  <si>
    <t>A622137</t>
  </si>
  <si>
    <t>PROGRAMSKO FINANCIRANJE JAVNIH ZNANSTVENIH INSTITUTA</t>
  </si>
  <si>
    <t>II. POSEBNI DIO</t>
  </si>
  <si>
    <t>Plan za 2023.</t>
  </si>
  <si>
    <t>Projekcija 
za 2024.</t>
  </si>
  <si>
    <t>Projekcija 
za 2025.</t>
  </si>
  <si>
    <t>U EUR</t>
  </si>
  <si>
    <t>U HRK</t>
  </si>
  <si>
    <t>Tekući plan 
2022.</t>
  </si>
  <si>
    <t>11</t>
  </si>
  <si>
    <t>Opći prihodi i primici</t>
  </si>
  <si>
    <t>52</t>
  </si>
  <si>
    <t>Ostale pomoći</t>
  </si>
  <si>
    <t>Vlastiti prihodi</t>
  </si>
  <si>
    <t>Donacije</t>
  </si>
  <si>
    <t>2942 INSTITUT ZA POVIJEST UMJETNOSTI</t>
  </si>
  <si>
    <t>Indeks 23./22.</t>
  </si>
  <si>
    <t xml:space="preserve"> </t>
  </si>
  <si>
    <t>Zagreb, 1.12.2022.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</si>
</sst>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4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MS Sans Serif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000000"/>
      <name val="Open Sans"/>
    </font>
    <font>
      <sz val="8"/>
      <name val="0"/>
      <charset val="238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 tint="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29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0" fontId="25" fillId="0" borderId="0"/>
    <xf numFmtId="0" fontId="27" fillId="0" borderId="0"/>
    <xf numFmtId="0" fontId="30" fillId="0" borderId="0"/>
    <xf numFmtId="4" fontId="5" fillId="29" borderId="1" applyNumberFormat="0" applyProtection="0">
      <alignment horizontal="left" vertical="center" indent="1" justifyLastLine="1"/>
    </xf>
    <xf numFmtId="4" fontId="5" fillId="30" borderId="1" applyNumberFormat="0" applyProtection="0">
      <alignment horizontal="left" vertical="center" indent="1" justifyLastLine="1"/>
    </xf>
    <xf numFmtId="0" fontId="5" fillId="6" borderId="1" applyNumberFormat="0" applyProtection="0">
      <alignment horizontal="left" vertical="center" indent="1" justifyLastLine="1"/>
    </xf>
    <xf numFmtId="0" fontId="5" fillId="38" borderId="1" applyNumberFormat="0" applyProtection="0">
      <alignment horizontal="left" vertical="center" indent="1" justifyLastLine="1"/>
    </xf>
    <xf numFmtId="0" fontId="5" fillId="39" borderId="1" applyNumberFormat="0" applyProtection="0">
      <alignment horizontal="left" vertical="center" indent="1" justifyLastLine="1"/>
    </xf>
    <xf numFmtId="0" fontId="5" fillId="5" borderId="1" applyNumberFormat="0" applyProtection="0">
      <alignment horizontal="left" vertical="center" indent="1" justifyLastLine="1"/>
    </xf>
    <xf numFmtId="4" fontId="5" fillId="30" borderId="1" applyNumberFormat="0" applyProtection="0">
      <alignment horizontal="left" vertical="center" indent="1" justifyLastLine="1"/>
    </xf>
    <xf numFmtId="0" fontId="17" fillId="2" borderId="0"/>
    <xf numFmtId="4" fontId="5" fillId="37" borderId="3" applyNumberFormat="0" applyProtection="0">
      <alignment horizontal="left" vertical="center" indent="1" justifyLastLine="1"/>
    </xf>
    <xf numFmtId="4" fontId="8" fillId="8" borderId="3" applyNumberFormat="0" applyProtection="0">
      <alignment horizontal="left" vertical="center" indent="1" justifyLastLine="1"/>
    </xf>
    <xf numFmtId="4" fontId="8" fillId="8" borderId="3" applyNumberFormat="0" applyProtection="0">
      <alignment horizontal="left" vertical="center" indent="1" justifyLastLine="1"/>
    </xf>
    <xf numFmtId="4" fontId="5" fillId="5" borderId="3" applyNumberFormat="0" applyProtection="0">
      <alignment horizontal="left" vertical="center" indent="1" justifyLastLine="1"/>
    </xf>
    <xf numFmtId="4" fontId="5" fillId="3" borderId="3" applyNumberFormat="0" applyProtection="0">
      <alignment horizontal="left" vertical="center" indent="1" justifyLastLine="1"/>
    </xf>
    <xf numFmtId="4" fontId="31" fillId="0" borderId="8" applyNumberFormat="0" applyProtection="0">
      <alignment vertical="center"/>
    </xf>
    <xf numFmtId="4" fontId="10" fillId="44" borderId="3" applyNumberFormat="0" applyProtection="0">
      <alignment horizontal="left" vertical="center" indent="1" justifyLastLine="1"/>
    </xf>
    <xf numFmtId="0" fontId="31" fillId="0" borderId="8"/>
    <xf numFmtId="0" fontId="32" fillId="0" borderId="0"/>
    <xf numFmtId="0" fontId="5" fillId="6" borderId="1" applyNumberFormat="0" applyProtection="0">
      <alignment horizontal="left" vertical="center" indent="1"/>
    </xf>
    <xf numFmtId="0" fontId="22" fillId="0" borderId="7" applyNumberFormat="0" applyFill="0" applyAlignment="0" applyProtection="0"/>
    <xf numFmtId="0" fontId="17" fillId="2" borderId="0"/>
    <xf numFmtId="4" fontId="33" fillId="29" borderId="9" applyNumberFormat="0" applyProtection="0">
      <alignment vertical="center"/>
    </xf>
    <xf numFmtId="4" fontId="34" fillId="29" borderId="9" applyNumberFormat="0" applyProtection="0">
      <alignment vertical="center"/>
    </xf>
    <xf numFmtId="4" fontId="33" fillId="29" borderId="9" applyNumberFormat="0" applyProtection="0">
      <alignment horizontal="left" vertical="center" indent="1"/>
    </xf>
    <xf numFmtId="4" fontId="33" fillId="29" borderId="9" applyNumberFormat="0" applyProtection="0">
      <alignment horizontal="left" vertical="center" indent="1"/>
    </xf>
    <xf numFmtId="0" fontId="29" fillId="39" borderId="9" applyNumberFormat="0" applyProtection="0">
      <alignment horizontal="left" vertical="center" indent="1"/>
    </xf>
    <xf numFmtId="4" fontId="33" fillId="50" borderId="9" applyNumberFormat="0" applyProtection="0">
      <alignment horizontal="right" vertical="center"/>
    </xf>
    <xf numFmtId="4" fontId="33" fillId="51" borderId="9" applyNumberFormat="0" applyProtection="0">
      <alignment horizontal="right" vertical="center"/>
    </xf>
    <xf numFmtId="4" fontId="33" fillId="52" borderId="9" applyNumberFormat="0" applyProtection="0">
      <alignment horizontal="right" vertical="center"/>
    </xf>
    <xf numFmtId="4" fontId="33" fillId="49" borderId="9" applyNumberFormat="0" applyProtection="0">
      <alignment horizontal="right" vertical="center"/>
    </xf>
    <xf numFmtId="4" fontId="33" fillId="53" borderId="9" applyNumberFormat="0" applyProtection="0">
      <alignment horizontal="right" vertical="center"/>
    </xf>
    <xf numFmtId="4" fontId="33" fillId="54" borderId="9" applyNumberFormat="0" applyProtection="0">
      <alignment horizontal="right" vertical="center"/>
    </xf>
    <xf numFmtId="4" fontId="33" fillId="55" borderId="9" applyNumberFormat="0" applyProtection="0">
      <alignment horizontal="right" vertical="center"/>
    </xf>
    <xf numFmtId="4" fontId="33" fillId="56" borderId="9" applyNumberFormat="0" applyProtection="0">
      <alignment horizontal="right" vertical="center"/>
    </xf>
    <xf numFmtId="4" fontId="33" fillId="57" borderId="9" applyNumberFormat="0" applyProtection="0">
      <alignment horizontal="right" vertical="center"/>
    </xf>
    <xf numFmtId="4" fontId="35" fillId="58" borderId="9" applyNumberFormat="0" applyProtection="0">
      <alignment horizontal="left" vertical="center" indent="1"/>
    </xf>
    <xf numFmtId="4" fontId="33" fillId="59" borderId="10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39" fillId="39" borderId="9" applyNumberFormat="0" applyProtection="0">
      <alignment horizontal="center" vertical="center"/>
    </xf>
    <xf numFmtId="4" fontId="26" fillId="59" borderId="9" applyNumberFormat="0" applyProtection="0">
      <alignment horizontal="left" vertical="center" indent="1"/>
    </xf>
    <xf numFmtId="4" fontId="26" fillId="61" borderId="9" applyNumberFormat="0" applyProtection="0">
      <alignment horizontal="left" vertical="center" indent="1"/>
    </xf>
    <xf numFmtId="0" fontId="27" fillId="61" borderId="9" applyNumberFormat="0" applyProtection="0">
      <alignment horizontal="left" vertical="center" wrapText="1" indent="1"/>
    </xf>
    <xf numFmtId="0" fontId="27" fillId="61" borderId="9" applyNumberFormat="0" applyProtection="0">
      <alignment horizontal="left" vertical="center" indent="1"/>
    </xf>
    <xf numFmtId="0" fontId="27" fillId="62" borderId="9" applyNumberFormat="0" applyProtection="0">
      <alignment horizontal="left" vertical="center" wrapText="1" indent="1"/>
    </xf>
    <xf numFmtId="0" fontId="27" fillId="62" borderId="9" applyNumberFormat="0" applyProtection="0">
      <alignment horizontal="left" vertical="center" indent="1"/>
    </xf>
    <xf numFmtId="0" fontId="27" fillId="63" borderId="9" applyNumberFormat="0" applyProtection="0">
      <alignment horizontal="left" vertical="center" wrapText="1" indent="1"/>
    </xf>
    <xf numFmtId="0" fontId="27" fillId="63" borderId="9" applyNumberFormat="0" applyProtection="0">
      <alignment horizontal="left" vertical="center" indent="1"/>
    </xf>
    <xf numFmtId="0" fontId="27" fillId="48" borderId="9" applyNumberFormat="0" applyProtection="0">
      <alignment horizontal="left" vertical="center" wrapText="1" indent="1"/>
    </xf>
    <xf numFmtId="0" fontId="27" fillId="48" borderId="9" applyNumberFormat="0" applyProtection="0">
      <alignment horizontal="left" vertical="center" indent="1"/>
    </xf>
    <xf numFmtId="0" fontId="27" fillId="0" borderId="0"/>
    <xf numFmtId="4" fontId="33" fillId="42" borderId="9" applyNumberFormat="0" applyProtection="0">
      <alignment vertical="center"/>
    </xf>
    <xf numFmtId="4" fontId="34" fillId="42" borderId="9" applyNumberFormat="0" applyProtection="0">
      <alignment vertical="center"/>
    </xf>
    <xf numFmtId="4" fontId="33" fillId="42" borderId="9" applyNumberFormat="0" applyProtection="0">
      <alignment horizontal="left" vertical="center" indent="1"/>
    </xf>
    <xf numFmtId="4" fontId="33" fillId="42" borderId="9" applyNumberFormat="0" applyProtection="0">
      <alignment horizontal="left" vertical="center" indent="1"/>
    </xf>
    <xf numFmtId="4" fontId="33" fillId="59" borderId="9" applyNumberFormat="0" applyProtection="0">
      <alignment horizontal="right" vertical="center"/>
    </xf>
    <xf numFmtId="4" fontId="34" fillId="59" borderId="9" applyNumberFormat="0" applyProtection="0">
      <alignment horizontal="right" vertical="center"/>
    </xf>
    <xf numFmtId="0" fontId="27" fillId="48" borderId="9" applyNumberFormat="0" applyProtection="0">
      <alignment horizontal="left" vertical="center" indent="1"/>
    </xf>
    <xf numFmtId="0" fontId="29" fillId="39" borderId="9" applyNumberFormat="0" applyProtection="0">
      <alignment horizontal="center" vertical="top" wrapText="1"/>
    </xf>
    <xf numFmtId="0" fontId="38" fillId="0" borderId="0" applyNumberFormat="0" applyProtection="0"/>
    <xf numFmtId="4" fontId="37" fillId="59" borderId="9" applyNumberFormat="0" applyProtection="0">
      <alignment horizontal="right" vertical="center"/>
    </xf>
  </cellStyleXfs>
  <cellXfs count="51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19" fillId="39" borderId="1" xfId="48" quotePrefix="1" applyFont="1" applyAlignment="1">
      <alignment horizontal="left" vertical="center" indent="4"/>
    </xf>
    <xf numFmtId="0" fontId="20" fillId="46" borderId="1" xfId="46" quotePrefix="1" applyFont="1" applyFill="1">
      <alignment horizontal="left" vertical="center" indent="1"/>
    </xf>
    <xf numFmtId="0" fontId="20" fillId="46" borderId="1" xfId="46" quotePrefix="1" applyFont="1" applyFill="1" applyAlignment="1">
      <alignment horizontal="left" vertical="center" indent="3"/>
    </xf>
    <xf numFmtId="0" fontId="2" fillId="0" borderId="0" xfId="0" applyFont="1" applyAlignment="1">
      <alignment horizontal="right"/>
    </xf>
    <xf numFmtId="3" fontId="20" fillId="28" borderId="1" xfId="24" applyNumberFormat="1" applyFont="1">
      <alignment vertical="center"/>
    </xf>
    <xf numFmtId="0" fontId="20" fillId="38" borderId="1" xfId="46" quotePrefix="1" applyFont="1">
      <alignment horizontal="left" vertical="center" indent="1"/>
    </xf>
    <xf numFmtId="0" fontId="20" fillId="38" borderId="1" xfId="46" quotePrefix="1" applyFont="1" applyAlignment="1">
      <alignment horizontal="left" vertical="center" indent="3"/>
    </xf>
    <xf numFmtId="3" fontId="19" fillId="28" borderId="1" xfId="24" applyNumberFormat="1" applyFont="1">
      <alignment vertical="center"/>
    </xf>
    <xf numFmtId="0" fontId="21" fillId="0" borderId="0" xfId="0" applyFont="1"/>
    <xf numFmtId="3" fontId="5" fillId="28" borderId="1" xfId="24" applyNumberFormat="1">
      <alignment vertical="center"/>
    </xf>
    <xf numFmtId="0" fontId="5" fillId="5" borderId="1" xfId="50" quotePrefix="1">
      <alignment horizontal="left" vertical="center" indent="1"/>
    </xf>
    <xf numFmtId="0" fontId="5" fillId="5" borderId="1" xfId="50" quotePrefix="1" applyAlignment="1">
      <alignment horizontal="left" vertical="center" indent="5"/>
    </xf>
    <xf numFmtId="0" fontId="5" fillId="5" borderId="1" xfId="50" quotePrefix="1" applyAlignment="1">
      <alignment horizontal="left" vertical="center" indent="6"/>
    </xf>
    <xf numFmtId="0" fontId="5" fillId="5" borderId="1" xfId="50" quotePrefix="1" applyAlignment="1">
      <alignment horizontal="left" vertical="center" indent="7"/>
    </xf>
    <xf numFmtId="0" fontId="5" fillId="5" borderId="1" xfId="50" quotePrefix="1" applyAlignment="1">
      <alignment horizontal="left" vertical="center" indent="8"/>
    </xf>
    <xf numFmtId="0" fontId="5" fillId="5" borderId="1" xfId="50" quotePrefix="1" applyAlignment="1">
      <alignment horizontal="left" vertical="center" indent="9"/>
    </xf>
    <xf numFmtId="3" fontId="17" fillId="0" borderId="1" xfId="58" applyNumberFormat="1" applyFont="1" applyFill="1">
      <alignment horizontal="right" vertical="center"/>
    </xf>
    <xf numFmtId="3" fontId="24" fillId="0" borderId="0" xfId="0" applyNumberFormat="1" applyFont="1" applyFill="1"/>
    <xf numFmtId="3" fontId="17" fillId="47" borderId="1" xfId="58" applyNumberFormat="1" applyFont="1" applyFill="1" applyProtection="1">
      <alignment horizontal="right" vertical="center"/>
      <protection locked="0"/>
    </xf>
    <xf numFmtId="3" fontId="23" fillId="47" borderId="0" xfId="0" applyNumberFormat="1" applyFont="1" applyFill="1"/>
    <xf numFmtId="3" fontId="17" fillId="47" borderId="1" xfId="24" applyNumberFormat="1" applyFont="1" applyFill="1">
      <alignment vertical="center"/>
    </xf>
    <xf numFmtId="3" fontId="5" fillId="47" borderId="1" xfId="24" applyNumberFormat="1" applyFill="1">
      <alignment vertical="center"/>
    </xf>
    <xf numFmtId="3" fontId="5" fillId="28" borderId="1" xfId="24" applyNumberFormat="1" applyFont="1">
      <alignment vertical="center"/>
    </xf>
    <xf numFmtId="3" fontId="17" fillId="28" borderId="1" xfId="24" applyNumberFormat="1" applyFont="1">
      <alignment vertical="center"/>
    </xf>
    <xf numFmtId="3" fontId="5" fillId="0" borderId="1" xfId="58" applyNumberFormat="1" applyFont="1">
      <alignment horizontal="right" vertical="center"/>
    </xf>
    <xf numFmtId="0" fontId="40" fillId="0" borderId="0" xfId="0" applyFont="1"/>
    <xf numFmtId="0" fontId="24" fillId="0" borderId="0" xfId="0" applyFont="1"/>
    <xf numFmtId="2" fontId="31" fillId="0" borderId="8" xfId="85" applyNumberFormat="1"/>
    <xf numFmtId="0" fontId="31" fillId="0" borderId="8" xfId="85" applyAlignment="1">
      <alignment horizontal="center" vertical="center"/>
    </xf>
    <xf numFmtId="0" fontId="17" fillId="5" borderId="1" xfId="50" quotePrefix="1" applyFont="1" applyAlignment="1">
      <alignment horizontal="left" vertical="center" indent="5"/>
    </xf>
    <xf numFmtId="0" fontId="5" fillId="5" borderId="1" xfId="50" quotePrefix="1" applyFont="1">
      <alignment horizontal="left" vertical="center" indent="1"/>
    </xf>
    <xf numFmtId="2" fontId="31" fillId="0" borderId="8" xfId="85" applyNumberFormat="1" applyFont="1"/>
    <xf numFmtId="0" fontId="41" fillId="0" borderId="0" xfId="0" applyFont="1"/>
    <xf numFmtId="0" fontId="5" fillId="5" borderId="1" xfId="50" quotePrefix="1" applyFont="1" applyAlignment="1">
      <alignment horizontal="left" vertical="center" indent="6"/>
    </xf>
    <xf numFmtId="0" fontId="5" fillId="5" borderId="1" xfId="50" quotePrefix="1" applyFont="1" applyAlignment="1">
      <alignment horizontal="left" vertical="center" indent="7"/>
    </xf>
    <xf numFmtId="0" fontId="5" fillId="5" borderId="1" xfId="50" quotePrefix="1" applyFont="1" applyAlignment="1">
      <alignment horizontal="left" vertical="center" indent="8"/>
    </xf>
    <xf numFmtId="3" fontId="5" fillId="47" borderId="1" xfId="24" applyNumberFormat="1" applyFont="1" applyFill="1">
      <alignment vertical="center"/>
    </xf>
    <xf numFmtId="0" fontId="5" fillId="5" borderId="1" xfId="50" quotePrefix="1" applyFont="1" applyAlignment="1">
      <alignment horizontal="left" vertical="center" indent="9"/>
    </xf>
    <xf numFmtId="3" fontId="5" fillId="0" borderId="1" xfId="24" applyNumberFormat="1" applyFont="1" applyFill="1">
      <alignment vertical="center"/>
    </xf>
    <xf numFmtId="0" fontId="42" fillId="0" borderId="0" xfId="0" applyFont="1"/>
    <xf numFmtId="0" fontId="18" fillId="0" borderId="0" xfId="0" applyFont="1" applyAlignment="1">
      <alignment horizontal="center"/>
    </xf>
    <xf numFmtId="0" fontId="43" fillId="0" borderId="0" xfId="0" applyFont="1"/>
    <xf numFmtId="0" fontId="0" fillId="0" borderId="0" xfId="0" applyFont="1"/>
    <xf numFmtId="0" fontId="44" fillId="0" borderId="0" xfId="0" applyFont="1"/>
  </cellXfs>
  <cellStyles count="129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Comma 2" xfId="66" xr:uid="{00000000-0005-0000-0000-000012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Naslov 1" xfId="88" xr:uid="{00000000-0005-0000-0000-000016000000}"/>
    <cellStyle name="Normal" xfId="0" builtinId="0"/>
    <cellStyle name="Normal 2" xfId="23" xr:uid="{00000000-0005-0000-0000-000016000000}"/>
    <cellStyle name="Normal 2 2" xfId="67" xr:uid="{00000000-0005-0000-0000-000018000000}"/>
    <cellStyle name="Normal 3" xfId="1" xr:uid="{00000000-0005-0000-0000-000017000000}"/>
    <cellStyle name="Normal 3 2" xfId="77" xr:uid="{00000000-0005-0000-0000-000019000000}"/>
    <cellStyle name="Normal 3 3" xfId="68" xr:uid="{00000000-0005-0000-0000-00001A000000}"/>
    <cellStyle name="Normal 4" xfId="89" xr:uid="{00000000-0005-0000-0000-00001B000000}"/>
    <cellStyle name="Normal 6" xfId="69" xr:uid="{00000000-0005-0000-0000-00001C000000}"/>
    <cellStyle name="Obično_01_ZAGREBAČKA ŽUPANIJA" xfId="86" xr:uid="{00000000-0005-0000-0000-00001D000000}"/>
    <cellStyle name="SAPBEXaggData" xfId="24" xr:uid="{00000000-0005-0000-0000-000018000000}"/>
    <cellStyle name="SAPBEXaggData 2" xfId="90" xr:uid="{00000000-0005-0000-0000-000024000000}"/>
    <cellStyle name="SAPBEXaggDataEmph" xfId="25" xr:uid="{00000000-0005-0000-0000-000019000000}"/>
    <cellStyle name="SAPBEXaggDataEmph 2" xfId="91" xr:uid="{00000000-0005-0000-0000-000026000000}"/>
    <cellStyle name="SAPBEXaggItem" xfId="26" xr:uid="{00000000-0005-0000-0000-00001A000000}"/>
    <cellStyle name="SAPBEXaggItem 2" xfId="92" xr:uid="{00000000-0005-0000-0000-000028000000}"/>
    <cellStyle name="SAPBEXaggItem 3" xfId="70" xr:uid="{00000000-0005-0000-0000-000027000000}"/>
    <cellStyle name="SAPBEXaggItemX" xfId="27" xr:uid="{00000000-0005-0000-0000-00001B000000}"/>
    <cellStyle name="SAPBEXaggItemX 2" xfId="93" xr:uid="{00000000-0005-0000-0000-00002A000000}"/>
    <cellStyle name="SAPBEXchaText" xfId="28" xr:uid="{00000000-0005-0000-0000-00001C000000}"/>
    <cellStyle name="SAPBEXchaText 2" xfId="94" xr:uid="{00000000-0005-0000-0000-00002C000000}"/>
    <cellStyle name="SAPBEXchaText 3" xfId="71" xr:uid="{00000000-0005-0000-0000-00002B000000}"/>
    <cellStyle name="SAPBEXexcBad7" xfId="29" xr:uid="{00000000-0005-0000-0000-00001D000000}"/>
    <cellStyle name="SAPBEXexcBad7 2" xfId="95" xr:uid="{00000000-0005-0000-0000-00002E000000}"/>
    <cellStyle name="SAPBEXexcBad8" xfId="30" xr:uid="{00000000-0005-0000-0000-00001E000000}"/>
    <cellStyle name="SAPBEXexcBad8 2" xfId="96" xr:uid="{00000000-0005-0000-0000-000030000000}"/>
    <cellStyle name="SAPBEXexcBad9" xfId="31" xr:uid="{00000000-0005-0000-0000-00001F000000}"/>
    <cellStyle name="SAPBEXexcBad9 2" xfId="97" xr:uid="{00000000-0005-0000-0000-000032000000}"/>
    <cellStyle name="SAPBEXexcCritical4" xfId="32" xr:uid="{00000000-0005-0000-0000-000020000000}"/>
    <cellStyle name="SAPBEXexcCritical4 2" xfId="98" xr:uid="{00000000-0005-0000-0000-000034000000}"/>
    <cellStyle name="SAPBEXexcCritical5" xfId="33" xr:uid="{00000000-0005-0000-0000-000021000000}"/>
    <cellStyle name="SAPBEXexcCritical5 2" xfId="99" xr:uid="{00000000-0005-0000-0000-000036000000}"/>
    <cellStyle name="SAPBEXexcCritical6" xfId="34" xr:uid="{00000000-0005-0000-0000-000022000000}"/>
    <cellStyle name="SAPBEXexcCritical6 2" xfId="100" xr:uid="{00000000-0005-0000-0000-000038000000}"/>
    <cellStyle name="SAPBEXexcGood1" xfId="35" xr:uid="{00000000-0005-0000-0000-000023000000}"/>
    <cellStyle name="SAPBEXexcGood1 2" xfId="101" xr:uid="{00000000-0005-0000-0000-00003A000000}"/>
    <cellStyle name="SAPBEXexcGood2" xfId="36" xr:uid="{00000000-0005-0000-0000-000024000000}"/>
    <cellStyle name="SAPBEXexcGood2 2" xfId="102" xr:uid="{00000000-0005-0000-0000-00003C000000}"/>
    <cellStyle name="SAPBEXexcGood3" xfId="37" xr:uid="{00000000-0005-0000-0000-000025000000}"/>
    <cellStyle name="SAPBEXexcGood3 2" xfId="103" xr:uid="{00000000-0005-0000-0000-00003E000000}"/>
    <cellStyle name="SAPBEXfilterDrill" xfId="38" xr:uid="{00000000-0005-0000-0000-000026000000}"/>
    <cellStyle name="SAPBEXfilterDrill 2" xfId="104" xr:uid="{00000000-0005-0000-0000-000040000000}"/>
    <cellStyle name="SAPBEXfilterDrill 3" xfId="78" xr:uid="{00000000-0005-0000-0000-00003F000000}"/>
    <cellStyle name="SAPBEXfilterItem" xfId="39" xr:uid="{00000000-0005-0000-0000-000027000000}"/>
    <cellStyle name="SAPBEXfilterItem 2" xfId="105" xr:uid="{00000000-0005-0000-0000-000042000000}"/>
    <cellStyle name="SAPBEXfilterItem 3" xfId="79" xr:uid="{00000000-0005-0000-0000-000041000000}"/>
    <cellStyle name="SAPBEXfilterText" xfId="40" xr:uid="{00000000-0005-0000-0000-000028000000}"/>
    <cellStyle name="SAPBEXfilterText 2" xfId="106" xr:uid="{00000000-0005-0000-0000-000044000000}"/>
    <cellStyle name="SAPBEXfilterText 3" xfId="80" xr:uid="{00000000-0005-0000-0000-000043000000}"/>
    <cellStyle name="SAPBEXformats" xfId="41" xr:uid="{00000000-0005-0000-0000-000029000000}"/>
    <cellStyle name="SAPBEXformats 2" xfId="107" xr:uid="{00000000-0005-0000-0000-000046000000}"/>
    <cellStyle name="SAPBEXheaderItem" xfId="42" xr:uid="{00000000-0005-0000-0000-00002A000000}"/>
    <cellStyle name="SAPBEXheaderItem 2" xfId="108" xr:uid="{00000000-0005-0000-0000-000048000000}"/>
    <cellStyle name="SAPBEXheaderItem 3" xfId="81" xr:uid="{00000000-0005-0000-0000-000047000000}"/>
    <cellStyle name="SAPBEXheaderText" xfId="43" xr:uid="{00000000-0005-0000-0000-00002B000000}"/>
    <cellStyle name="SAPBEXheaderText 2" xfId="109" xr:uid="{00000000-0005-0000-0000-00004A000000}"/>
    <cellStyle name="SAPBEXheaderText 3" xfId="82" xr:uid="{00000000-0005-0000-0000-000049000000}"/>
    <cellStyle name="SAPBEXHLevel0" xfId="44" xr:uid="{00000000-0005-0000-0000-00002C000000}"/>
    <cellStyle name="SAPBEXHLevel0 2" xfId="87" xr:uid="{00000000-0005-0000-0000-00004C000000}"/>
    <cellStyle name="SAPBEXHLevel0 3" xfId="110" xr:uid="{00000000-0005-0000-0000-00004D000000}"/>
    <cellStyle name="SAPBEXHLevel0 4" xfId="72" xr:uid="{00000000-0005-0000-0000-00004B000000}"/>
    <cellStyle name="SAPBEXHLevel0X" xfId="45" xr:uid="{00000000-0005-0000-0000-00002D000000}"/>
    <cellStyle name="SAPBEXHLevel0X 2" xfId="111" xr:uid="{00000000-0005-0000-0000-00004F000000}"/>
    <cellStyle name="SAPBEXHLevel1" xfId="46" xr:uid="{00000000-0005-0000-0000-00002E000000}"/>
    <cellStyle name="SAPBEXHLevel1 2" xfId="112" xr:uid="{00000000-0005-0000-0000-000051000000}"/>
    <cellStyle name="SAPBEXHLevel1 3" xfId="73" xr:uid="{00000000-0005-0000-0000-000050000000}"/>
    <cellStyle name="SAPBEXHLevel1X" xfId="47" xr:uid="{00000000-0005-0000-0000-00002F000000}"/>
    <cellStyle name="SAPBEXHLevel1X 2" xfId="113" xr:uid="{00000000-0005-0000-0000-000053000000}"/>
    <cellStyle name="SAPBEXHLevel2" xfId="48" xr:uid="{00000000-0005-0000-0000-000030000000}"/>
    <cellStyle name="SAPBEXHLevel2 2" xfId="114" xr:uid="{00000000-0005-0000-0000-000055000000}"/>
    <cellStyle name="SAPBEXHLevel2 3" xfId="74" xr:uid="{00000000-0005-0000-0000-000054000000}"/>
    <cellStyle name="SAPBEXHLevel2X" xfId="49" xr:uid="{00000000-0005-0000-0000-000031000000}"/>
    <cellStyle name="SAPBEXHLevel2X 2" xfId="115" xr:uid="{00000000-0005-0000-0000-000057000000}"/>
    <cellStyle name="SAPBEXHLevel3" xfId="50" xr:uid="{00000000-0005-0000-0000-000032000000}"/>
    <cellStyle name="SAPBEXHLevel3 2" xfId="116" xr:uid="{00000000-0005-0000-0000-000059000000}"/>
    <cellStyle name="SAPBEXHLevel3 3" xfId="75" xr:uid="{00000000-0005-0000-0000-000058000000}"/>
    <cellStyle name="SAPBEXHLevel3X" xfId="51" xr:uid="{00000000-0005-0000-0000-000033000000}"/>
    <cellStyle name="SAPBEXHLevel3X 2" xfId="117" xr:uid="{00000000-0005-0000-0000-00005B000000}"/>
    <cellStyle name="SAPBEXinputData" xfId="52" xr:uid="{00000000-0005-0000-0000-000034000000}"/>
    <cellStyle name="SAPBEXinputData 2" xfId="118" xr:uid="{00000000-0005-0000-0000-00005D000000}"/>
    <cellStyle name="SAPBEXItemHeader" xfId="53" xr:uid="{00000000-0005-0000-0000-000035000000}"/>
    <cellStyle name="SAPBEXresData" xfId="54" xr:uid="{00000000-0005-0000-0000-000036000000}"/>
    <cellStyle name="SAPBEXresData 2" xfId="119" xr:uid="{00000000-0005-0000-0000-000060000000}"/>
    <cellStyle name="SAPBEXresDataEmph" xfId="55" xr:uid="{00000000-0005-0000-0000-000037000000}"/>
    <cellStyle name="SAPBEXresDataEmph 2" xfId="120" xr:uid="{00000000-0005-0000-0000-000062000000}"/>
    <cellStyle name="SAPBEXresDataEmph 3" xfId="83" xr:uid="{00000000-0005-0000-0000-000061000000}"/>
    <cellStyle name="SAPBEXresItem" xfId="56" xr:uid="{00000000-0005-0000-0000-000038000000}"/>
    <cellStyle name="SAPBEXresItem 2" xfId="121" xr:uid="{00000000-0005-0000-0000-000064000000}"/>
    <cellStyle name="SAPBEXresItemX" xfId="57" xr:uid="{00000000-0005-0000-0000-000039000000}"/>
    <cellStyle name="SAPBEXresItemX 2" xfId="122" xr:uid="{00000000-0005-0000-0000-000066000000}"/>
    <cellStyle name="SAPBEXstdData" xfId="58" xr:uid="{00000000-0005-0000-0000-00003A000000}"/>
    <cellStyle name="SAPBEXstdData 2" xfId="123" xr:uid="{00000000-0005-0000-0000-000068000000}"/>
    <cellStyle name="SAPBEXstdDataEmph" xfId="59" xr:uid="{00000000-0005-0000-0000-00003B000000}"/>
    <cellStyle name="SAPBEXstdDataEmph 2" xfId="124" xr:uid="{00000000-0005-0000-0000-00006A000000}"/>
    <cellStyle name="SAPBEXstdItem" xfId="60" xr:uid="{00000000-0005-0000-0000-00003C000000}"/>
    <cellStyle name="SAPBEXstdItem 2" xfId="125" xr:uid="{00000000-0005-0000-0000-00006C000000}"/>
    <cellStyle name="SAPBEXstdItem 3" xfId="76" xr:uid="{00000000-0005-0000-0000-00006B000000}"/>
    <cellStyle name="SAPBEXstdItemX" xfId="61" xr:uid="{00000000-0005-0000-0000-00003D000000}"/>
    <cellStyle name="SAPBEXstdItemX 2" xfId="126" xr:uid="{00000000-0005-0000-0000-00006E000000}"/>
    <cellStyle name="SAPBEXtitle" xfId="62" xr:uid="{00000000-0005-0000-0000-00003E000000}"/>
    <cellStyle name="SAPBEXtitle 2" xfId="127" xr:uid="{00000000-0005-0000-0000-000070000000}"/>
    <cellStyle name="SAPBEXtitle 3" xfId="84" xr:uid="{00000000-0005-0000-0000-00006F000000}"/>
    <cellStyle name="SAPBEXunassignedItem" xfId="63" xr:uid="{00000000-0005-0000-0000-00003F000000}"/>
    <cellStyle name="SAPBEXunassignedItem 2" xfId="85" xr:uid="{00000000-0005-0000-0000-000071000000}"/>
    <cellStyle name="SAPBEXundefined" xfId="64" xr:uid="{00000000-0005-0000-0000-000040000000}"/>
    <cellStyle name="SAPBEXundefined 2" xfId="128" xr:uid="{00000000-0005-0000-0000-000073000000}"/>
    <cellStyle name="Sheet Title" xfId="65" xr:uid="{00000000-0005-0000-0000-00004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tabSelected="1" zoomScaleNormal="100" workbookViewId="0">
      <selection activeCell="E3" sqref="E3"/>
    </sheetView>
  </sheetViews>
  <sheetFormatPr defaultRowHeight="15"/>
  <cols>
    <col min="1" max="1" width="20" customWidth="1"/>
    <col min="2" max="2" width="38.28515625" customWidth="1"/>
    <col min="3" max="4" width="13.28515625" customWidth="1"/>
    <col min="5" max="5" width="15.28515625" customWidth="1"/>
    <col min="6" max="6" width="13.85546875" customWidth="1"/>
    <col min="7" max="7" width="14" customWidth="1"/>
    <col min="8" max="8" width="10.28515625" style="33" customWidth="1"/>
  </cols>
  <sheetData>
    <row r="1" spans="1:8" s="5" customFormat="1" ht="15.75">
      <c r="A1" s="15"/>
      <c r="B1" s="46" t="s">
        <v>46</v>
      </c>
      <c r="D1" s="5" t="s">
        <v>48</v>
      </c>
      <c r="F1" s="5" t="s">
        <v>48</v>
      </c>
      <c r="H1" s="32"/>
    </row>
    <row r="2" spans="1:8" s="5" customFormat="1" ht="15.75">
      <c r="A2" s="15"/>
      <c r="B2" s="46"/>
      <c r="H2" s="32"/>
    </row>
    <row r="3" spans="1:8" s="49" customFormat="1" ht="21" customHeight="1">
      <c r="A3" s="48"/>
      <c r="B3" s="50" t="s">
        <v>49</v>
      </c>
      <c r="H3" s="33"/>
    </row>
    <row r="4" spans="1:8" ht="23.25">
      <c r="A4" s="47" t="s">
        <v>33</v>
      </c>
      <c r="B4" s="47"/>
      <c r="C4" s="47"/>
      <c r="D4" s="47"/>
      <c r="E4" s="47"/>
      <c r="F4" s="47"/>
      <c r="G4" s="47"/>
    </row>
    <row r="5" spans="1:8" ht="13.5" customHeight="1">
      <c r="A5" s="1"/>
      <c r="B5" s="1"/>
      <c r="C5" s="1"/>
      <c r="D5" s="1"/>
      <c r="E5" s="1"/>
      <c r="F5" s="1"/>
      <c r="G5" s="1"/>
    </row>
    <row r="6" spans="1:8">
      <c r="C6" s="10" t="s">
        <v>38</v>
      </c>
      <c r="D6" s="10" t="s">
        <v>37</v>
      </c>
      <c r="E6" s="10" t="s">
        <v>37</v>
      </c>
      <c r="F6" s="10" t="s">
        <v>37</v>
      </c>
      <c r="G6" s="10" t="s">
        <v>37</v>
      </c>
    </row>
    <row r="7" spans="1:8" s="5" customFormat="1" ht="45">
      <c r="A7" s="3" t="s">
        <v>0</v>
      </c>
      <c r="B7" s="3" t="s">
        <v>0</v>
      </c>
      <c r="C7" s="4" t="s">
        <v>39</v>
      </c>
      <c r="D7" s="4" t="s">
        <v>39</v>
      </c>
      <c r="E7" s="4" t="s">
        <v>34</v>
      </c>
      <c r="F7" s="4" t="s">
        <v>35</v>
      </c>
      <c r="G7" s="4" t="s">
        <v>36</v>
      </c>
      <c r="H7" s="35" t="s">
        <v>47</v>
      </c>
    </row>
    <row r="8" spans="1:8" s="5" customFormat="1">
      <c r="A8" s="13" t="s">
        <v>1</v>
      </c>
      <c r="B8" s="12" t="s">
        <v>2</v>
      </c>
      <c r="C8" s="11">
        <f>C9</f>
        <v>11718740</v>
      </c>
      <c r="D8" s="11">
        <f>D9</f>
        <v>1555344.0838808147</v>
      </c>
      <c r="E8" s="11">
        <f>E9</f>
        <v>1821606</v>
      </c>
      <c r="F8" s="11">
        <f t="shared" ref="F8:G8" si="0">F9</f>
        <v>1685407</v>
      </c>
      <c r="G8" s="11">
        <f t="shared" si="0"/>
        <v>1634677</v>
      </c>
      <c r="H8" s="34">
        <f>E8/D8</f>
        <v>1.1711916474808726</v>
      </c>
    </row>
    <row r="9" spans="1:8" s="5" customFormat="1">
      <c r="A9" s="9" t="s">
        <v>24</v>
      </c>
      <c r="B9" s="8" t="s">
        <v>25</v>
      </c>
      <c r="C9" s="11">
        <f>C10</f>
        <v>11718740</v>
      </c>
      <c r="D9" s="11">
        <f t="shared" ref="D9:D16" si="1">+C9/7.5345</f>
        <v>1555344.0838808147</v>
      </c>
      <c r="E9" s="11">
        <f>E10</f>
        <v>1821606</v>
      </c>
      <c r="F9" s="11">
        <f t="shared" ref="F9:G9" si="2">F10</f>
        <v>1685407</v>
      </c>
      <c r="G9" s="11">
        <f t="shared" si="2"/>
        <v>1634677</v>
      </c>
      <c r="H9" s="34">
        <f t="shared" ref="H9:H46" si="3">E9/D9</f>
        <v>1.1711916474808726</v>
      </c>
    </row>
    <row r="10" spans="1:8" s="2" customFormat="1">
      <c r="A10" s="7" t="s">
        <v>22</v>
      </c>
      <c r="B10" s="6" t="s">
        <v>23</v>
      </c>
      <c r="C10" s="14">
        <f>C11+C17+C37+C47</f>
        <v>11718740</v>
      </c>
      <c r="D10" s="14">
        <f t="shared" si="1"/>
        <v>1555344.0838808147</v>
      </c>
      <c r="E10" s="14">
        <f>E11+E17+E37+E47</f>
        <v>1821606</v>
      </c>
      <c r="F10" s="14">
        <f>F11+F17+F37+F47</f>
        <v>1685407</v>
      </c>
      <c r="G10" s="14">
        <f>G11+G17+G37+G47</f>
        <v>1634677</v>
      </c>
      <c r="H10" s="34">
        <f t="shared" si="3"/>
        <v>1.1711916474808726</v>
      </c>
    </row>
    <row r="11" spans="1:8">
      <c r="A11" s="18" t="s">
        <v>26</v>
      </c>
      <c r="B11" s="17" t="s">
        <v>27</v>
      </c>
      <c r="C11" s="16">
        <f>C12</f>
        <v>8352438</v>
      </c>
      <c r="D11" s="16">
        <f t="shared" si="1"/>
        <v>1108559.0284690424</v>
      </c>
      <c r="E11" s="16">
        <f t="shared" ref="E11:G13" si="4">E12</f>
        <v>1326701</v>
      </c>
      <c r="F11" s="16">
        <f t="shared" si="4"/>
        <v>1326701</v>
      </c>
      <c r="G11" s="16">
        <f t="shared" si="4"/>
        <v>1326701</v>
      </c>
      <c r="H11" s="34">
        <f t="shared" si="3"/>
        <v>1.1967797527500355</v>
      </c>
    </row>
    <row r="12" spans="1:8">
      <c r="A12" s="19" t="s">
        <v>17</v>
      </c>
      <c r="B12" s="17" t="s">
        <v>18</v>
      </c>
      <c r="C12" s="16">
        <f>C13</f>
        <v>8352438</v>
      </c>
      <c r="D12" s="16">
        <f t="shared" si="1"/>
        <v>1108559.0284690424</v>
      </c>
      <c r="E12" s="16">
        <f t="shared" si="4"/>
        <v>1326701</v>
      </c>
      <c r="F12" s="16">
        <f t="shared" si="4"/>
        <v>1326701</v>
      </c>
      <c r="G12" s="16">
        <f t="shared" si="4"/>
        <v>1326701</v>
      </c>
      <c r="H12" s="34">
        <f t="shared" si="3"/>
        <v>1.1967797527500355</v>
      </c>
    </row>
    <row r="13" spans="1:8">
      <c r="A13" s="20" t="s">
        <v>40</v>
      </c>
      <c r="B13" s="17" t="s">
        <v>41</v>
      </c>
      <c r="C13" s="25">
        <v>8352438</v>
      </c>
      <c r="D13" s="26">
        <v>1108559</v>
      </c>
      <c r="E13" s="27">
        <f t="shared" si="4"/>
        <v>1326701</v>
      </c>
      <c r="F13" s="27">
        <f t="shared" si="4"/>
        <v>1326701</v>
      </c>
      <c r="G13" s="27">
        <f t="shared" si="4"/>
        <v>1326701</v>
      </c>
      <c r="H13" s="34">
        <f t="shared" si="3"/>
        <v>1.1967797834846861</v>
      </c>
    </row>
    <row r="14" spans="1:8">
      <c r="A14" s="21" t="s">
        <v>3</v>
      </c>
      <c r="B14" s="17" t="s">
        <v>4</v>
      </c>
      <c r="C14" s="28">
        <f>+C15+C16</f>
        <v>8352438</v>
      </c>
      <c r="D14" s="28">
        <f t="shared" si="1"/>
        <v>1108559.0284690424</v>
      </c>
      <c r="E14" s="28">
        <f>E15+E16</f>
        <v>1326701</v>
      </c>
      <c r="F14" s="28">
        <f>F15+F16</f>
        <v>1326701</v>
      </c>
      <c r="G14" s="28">
        <f>G15+G16</f>
        <v>1326701</v>
      </c>
      <c r="H14" s="34">
        <f t="shared" si="3"/>
        <v>1.1967797527500355</v>
      </c>
    </row>
    <row r="15" spans="1:8">
      <c r="A15" s="22" t="s">
        <v>7</v>
      </c>
      <c r="B15" s="17" t="s">
        <v>8</v>
      </c>
      <c r="C15" s="23">
        <v>8267600</v>
      </c>
      <c r="D15" s="24">
        <v>1097299</v>
      </c>
      <c r="E15" s="23">
        <v>1309522</v>
      </c>
      <c r="F15" s="23">
        <v>1309522</v>
      </c>
      <c r="G15" s="23">
        <v>1309522</v>
      </c>
      <c r="H15" s="34">
        <f t="shared" si="3"/>
        <v>1.193404896933288</v>
      </c>
    </row>
    <row r="16" spans="1:8">
      <c r="A16" s="22" t="s">
        <v>5</v>
      </c>
      <c r="B16" s="17" t="s">
        <v>6</v>
      </c>
      <c r="C16" s="23">
        <v>84838</v>
      </c>
      <c r="D16" s="23">
        <f t="shared" si="1"/>
        <v>11259.937620280045</v>
      </c>
      <c r="E16" s="23">
        <v>17179</v>
      </c>
      <c r="F16" s="23">
        <v>17179</v>
      </c>
      <c r="G16" s="23">
        <v>17179</v>
      </c>
      <c r="H16" s="34">
        <f t="shared" si="3"/>
        <v>1.5256745267450906</v>
      </c>
    </row>
    <row r="17" spans="1:8">
      <c r="A17" s="18" t="s">
        <v>29</v>
      </c>
      <c r="B17" s="17" t="s">
        <v>30</v>
      </c>
      <c r="C17" s="29">
        <f>C18</f>
        <v>1974221</v>
      </c>
      <c r="D17" s="29">
        <f t="shared" ref="D17:D36" si="5">+C17/7.5345</f>
        <v>262024.15555113144</v>
      </c>
      <c r="E17" s="29">
        <f>E18</f>
        <v>294539</v>
      </c>
      <c r="F17" s="29">
        <f t="shared" ref="F17:G17" si="6">F18</f>
        <v>159359</v>
      </c>
      <c r="G17" s="29">
        <f t="shared" si="6"/>
        <v>108629</v>
      </c>
      <c r="H17" s="34">
        <f t="shared" si="3"/>
        <v>1.1240910189386093</v>
      </c>
    </row>
    <row r="18" spans="1:8">
      <c r="A18" s="19" t="s">
        <v>17</v>
      </c>
      <c r="B18" s="17" t="s">
        <v>18</v>
      </c>
      <c r="C18" s="29">
        <f>C19+C27+C34</f>
        <v>1974221</v>
      </c>
      <c r="D18" s="29">
        <f t="shared" si="5"/>
        <v>262024.15555113144</v>
      </c>
      <c r="E18" s="29">
        <f>E19+E27+E34</f>
        <v>294539</v>
      </c>
      <c r="F18" s="29">
        <f t="shared" ref="F18:G18" si="7">F19+F27+F34</f>
        <v>159359</v>
      </c>
      <c r="G18" s="29">
        <f t="shared" si="7"/>
        <v>108629</v>
      </c>
      <c r="H18" s="34">
        <f t="shared" si="3"/>
        <v>1.1240910189386093</v>
      </c>
    </row>
    <row r="19" spans="1:8">
      <c r="A19" s="20" t="s">
        <v>7</v>
      </c>
      <c r="B19" s="17" t="s">
        <v>44</v>
      </c>
      <c r="C19" s="29">
        <f>C20+C24</f>
        <v>570000</v>
      </c>
      <c r="D19" s="29">
        <f t="shared" si="5"/>
        <v>75652.000796336841</v>
      </c>
      <c r="E19" s="29">
        <f>E20+E24</f>
        <v>163249</v>
      </c>
      <c r="F19" s="29">
        <f t="shared" ref="F19:G19" si="8">F20+F24</f>
        <v>71006</v>
      </c>
      <c r="G19" s="29">
        <f t="shared" si="8"/>
        <v>71670</v>
      </c>
      <c r="H19" s="34">
        <f t="shared" si="3"/>
        <v>2.1578940184210529</v>
      </c>
    </row>
    <row r="20" spans="1:8">
      <c r="A20" s="21" t="s">
        <v>3</v>
      </c>
      <c r="B20" s="17" t="s">
        <v>4</v>
      </c>
      <c r="C20" s="29">
        <f>C21+C22+C23</f>
        <v>486000</v>
      </c>
      <c r="D20" s="29">
        <f t="shared" si="5"/>
        <v>64503.284889508257</v>
      </c>
      <c r="E20" s="29">
        <f>E21+E22+E23</f>
        <v>146109</v>
      </c>
      <c r="F20" s="29">
        <f t="shared" ref="F20:G20" si="9">F21+F22+F23</f>
        <v>63553</v>
      </c>
      <c r="G20" s="29">
        <f t="shared" si="9"/>
        <v>64216</v>
      </c>
      <c r="H20" s="34">
        <f t="shared" si="3"/>
        <v>2.2651404537037041</v>
      </c>
    </row>
    <row r="21" spans="1:8">
      <c r="A21" s="22" t="s">
        <v>7</v>
      </c>
      <c r="B21" s="17" t="s">
        <v>8</v>
      </c>
      <c r="C21" s="31">
        <v>107250</v>
      </c>
      <c r="D21" s="31">
        <f t="shared" si="5"/>
        <v>14234.521202468644</v>
      </c>
      <c r="E21" s="31">
        <v>59730</v>
      </c>
      <c r="F21" s="31">
        <v>25665</v>
      </c>
      <c r="G21" s="31">
        <v>25864</v>
      </c>
      <c r="H21" s="34">
        <f t="shared" si="3"/>
        <v>4.1961369230769234</v>
      </c>
    </row>
    <row r="22" spans="1:8">
      <c r="A22" s="22" t="s">
        <v>5</v>
      </c>
      <c r="B22" s="17" t="s">
        <v>6</v>
      </c>
      <c r="C22" s="31">
        <v>378750</v>
      </c>
      <c r="D22" s="31">
        <f t="shared" si="5"/>
        <v>50268.763687039616</v>
      </c>
      <c r="E22" s="31">
        <v>84123</v>
      </c>
      <c r="F22" s="31">
        <v>37888</v>
      </c>
      <c r="G22" s="31">
        <v>38352</v>
      </c>
      <c r="H22" s="34">
        <f t="shared" si="3"/>
        <v>1.6734646693069308</v>
      </c>
    </row>
    <row r="23" spans="1:8">
      <c r="A23" s="22" t="s">
        <v>11</v>
      </c>
      <c r="B23" s="17" t="s">
        <v>12</v>
      </c>
      <c r="C23" s="31">
        <v>0</v>
      </c>
      <c r="D23" s="31">
        <f t="shared" si="5"/>
        <v>0</v>
      </c>
      <c r="E23" s="31">
        <v>2256</v>
      </c>
      <c r="F23" s="31">
        <v>0</v>
      </c>
      <c r="G23" s="31">
        <v>0</v>
      </c>
      <c r="H23" s="34">
        <v>0</v>
      </c>
    </row>
    <row r="24" spans="1:8">
      <c r="A24" s="21" t="s">
        <v>13</v>
      </c>
      <c r="B24" s="17" t="s">
        <v>14</v>
      </c>
      <c r="C24" s="29">
        <f>C25+C26</f>
        <v>84000</v>
      </c>
      <c r="D24" s="29">
        <f t="shared" si="5"/>
        <v>11148.715906828587</v>
      </c>
      <c r="E24" s="29">
        <f>E25+E26</f>
        <v>17140</v>
      </c>
      <c r="F24" s="29">
        <f t="shared" ref="F24:G24" si="10">F25+F26</f>
        <v>7453</v>
      </c>
      <c r="G24" s="29">
        <f t="shared" si="10"/>
        <v>7454</v>
      </c>
      <c r="H24" s="34">
        <f t="shared" si="3"/>
        <v>1.5373967857142858</v>
      </c>
    </row>
    <row r="25" spans="1:8">
      <c r="A25" s="22">
        <v>41</v>
      </c>
      <c r="B25" s="17" t="s">
        <v>20</v>
      </c>
      <c r="C25" s="31">
        <v>22000</v>
      </c>
      <c r="D25" s="31">
        <f t="shared" ref="D25" si="11">+C25/7.5345</f>
        <v>2919.9017851217732</v>
      </c>
      <c r="E25" s="31">
        <v>4897</v>
      </c>
      <c r="F25" s="31">
        <v>2130</v>
      </c>
      <c r="G25" s="31">
        <v>2130</v>
      </c>
      <c r="H25" s="34">
        <f t="shared" si="3"/>
        <v>1.6771112045454546</v>
      </c>
    </row>
    <row r="26" spans="1:8">
      <c r="A26" s="22" t="s">
        <v>15</v>
      </c>
      <c r="B26" s="17" t="s">
        <v>16</v>
      </c>
      <c r="C26" s="31">
        <v>62000</v>
      </c>
      <c r="D26" s="31">
        <f t="shared" si="5"/>
        <v>8228.8141217068151</v>
      </c>
      <c r="E26" s="31">
        <v>12243</v>
      </c>
      <c r="F26" s="31">
        <v>5323</v>
      </c>
      <c r="G26" s="31">
        <v>5324</v>
      </c>
      <c r="H26" s="34">
        <f t="shared" si="3"/>
        <v>1.4878207016129033</v>
      </c>
    </row>
    <row r="27" spans="1:8">
      <c r="A27" s="20" t="s">
        <v>42</v>
      </c>
      <c r="B27" s="17" t="s">
        <v>43</v>
      </c>
      <c r="C27" s="29">
        <f>C28+C32</f>
        <v>1398221</v>
      </c>
      <c r="D27" s="29">
        <f t="shared" si="5"/>
        <v>185575.81790430684</v>
      </c>
      <c r="E27" s="29">
        <f>E28+E32</f>
        <v>129697</v>
      </c>
      <c r="F27" s="29">
        <f t="shared" ref="F27:G27" si="12">F28+F32</f>
        <v>86760</v>
      </c>
      <c r="G27" s="29">
        <f t="shared" si="12"/>
        <v>35366</v>
      </c>
      <c r="H27" s="34">
        <f t="shared" si="3"/>
        <v>0.69888955072195313</v>
      </c>
    </row>
    <row r="28" spans="1:8">
      <c r="A28" s="21" t="s">
        <v>3</v>
      </c>
      <c r="B28" s="17" t="s">
        <v>4</v>
      </c>
      <c r="C28" s="29">
        <f>C29+C30+C31</f>
        <v>1330771</v>
      </c>
      <c r="D28" s="29">
        <f t="shared" si="5"/>
        <v>176623.66447674032</v>
      </c>
      <c r="E28" s="29">
        <f>SUM(E29+E30+E31)</f>
        <v>119610</v>
      </c>
      <c r="F28" s="29">
        <f t="shared" ref="F28:G28" si="13">SUM(F29+F30+F31)</f>
        <v>86760</v>
      </c>
      <c r="G28" s="29">
        <f t="shared" si="13"/>
        <v>35366</v>
      </c>
      <c r="H28" s="34">
        <f t="shared" si="3"/>
        <v>0.67720257279426743</v>
      </c>
    </row>
    <row r="29" spans="1:8">
      <c r="A29" s="22">
        <v>31</v>
      </c>
      <c r="B29" s="17" t="s">
        <v>8</v>
      </c>
      <c r="C29" s="31">
        <v>537200</v>
      </c>
      <c r="D29" s="31">
        <f t="shared" ref="D29" si="14">+C29/7.5345</f>
        <v>71298.692680337117</v>
      </c>
      <c r="E29" s="31">
        <v>64405</v>
      </c>
      <c r="F29" s="31">
        <v>63547</v>
      </c>
      <c r="G29" s="31">
        <v>19958</v>
      </c>
      <c r="H29" s="34">
        <f t="shared" si="3"/>
        <v>0.9033124953462397</v>
      </c>
    </row>
    <row r="30" spans="1:8">
      <c r="A30" s="22" t="s">
        <v>5</v>
      </c>
      <c r="B30" s="17" t="s">
        <v>6</v>
      </c>
      <c r="C30" s="31">
        <v>762571</v>
      </c>
      <c r="D30" s="31">
        <f t="shared" si="5"/>
        <v>101210.56473554979</v>
      </c>
      <c r="E30" s="31">
        <v>53081</v>
      </c>
      <c r="F30" s="31">
        <v>23213</v>
      </c>
      <c r="G30" s="31">
        <v>15408</v>
      </c>
      <c r="H30" s="34">
        <f t="shared" si="3"/>
        <v>0.52446105936365273</v>
      </c>
    </row>
    <row r="31" spans="1:8">
      <c r="A31" s="22" t="s">
        <v>11</v>
      </c>
      <c r="B31" s="17" t="s">
        <v>12</v>
      </c>
      <c r="C31" s="31">
        <v>31000</v>
      </c>
      <c r="D31" s="31">
        <f t="shared" ref="D31" si="15">+C31/7.5345</f>
        <v>4114.4070608534075</v>
      </c>
      <c r="E31" s="31">
        <v>2124</v>
      </c>
      <c r="F31" s="31">
        <v>0</v>
      </c>
      <c r="G31" s="31">
        <v>0</v>
      </c>
      <c r="H31" s="34">
        <f t="shared" si="3"/>
        <v>0.51623477419354835</v>
      </c>
    </row>
    <row r="32" spans="1:8">
      <c r="A32" s="21" t="s">
        <v>13</v>
      </c>
      <c r="B32" s="17" t="s">
        <v>14</v>
      </c>
      <c r="C32" s="29">
        <f>+C33</f>
        <v>67450</v>
      </c>
      <c r="D32" s="29">
        <f t="shared" si="5"/>
        <v>8952.1534275665272</v>
      </c>
      <c r="E32" s="29">
        <f>E33</f>
        <v>10087</v>
      </c>
      <c r="F32" s="29">
        <f t="shared" ref="F32:G32" si="16">F33</f>
        <v>0</v>
      </c>
      <c r="G32" s="29">
        <f t="shared" si="16"/>
        <v>0</v>
      </c>
      <c r="H32" s="34">
        <f t="shared" si="3"/>
        <v>1.1267679985174204</v>
      </c>
    </row>
    <row r="33" spans="1:8">
      <c r="A33" s="22" t="s">
        <v>15</v>
      </c>
      <c r="B33" s="17" t="s">
        <v>16</v>
      </c>
      <c r="C33" s="31">
        <v>67450</v>
      </c>
      <c r="D33" s="31">
        <f t="shared" si="5"/>
        <v>8952.1534275665272</v>
      </c>
      <c r="E33" s="31">
        <v>10087</v>
      </c>
      <c r="F33" s="31">
        <v>0</v>
      </c>
      <c r="G33" s="31">
        <v>0</v>
      </c>
      <c r="H33" s="34">
        <f t="shared" si="3"/>
        <v>1.1267679985174204</v>
      </c>
    </row>
    <row r="34" spans="1:8">
      <c r="A34" s="20">
        <v>61</v>
      </c>
      <c r="B34" s="17" t="s">
        <v>45</v>
      </c>
      <c r="C34" s="29">
        <f>+C35</f>
        <v>6000</v>
      </c>
      <c r="D34" s="29">
        <f t="shared" si="5"/>
        <v>796.33685048775624</v>
      </c>
      <c r="E34" s="29">
        <f>E35</f>
        <v>1593</v>
      </c>
      <c r="F34" s="29">
        <f t="shared" ref="F34:G34" si="17">F35</f>
        <v>1593</v>
      </c>
      <c r="G34" s="29">
        <f t="shared" si="17"/>
        <v>1593</v>
      </c>
      <c r="H34" s="34">
        <f t="shared" si="3"/>
        <v>2.0004097500000002</v>
      </c>
    </row>
    <row r="35" spans="1:8">
      <c r="A35" s="21" t="s">
        <v>3</v>
      </c>
      <c r="B35" s="17" t="s">
        <v>4</v>
      </c>
      <c r="C35" s="29">
        <f>+C36</f>
        <v>6000</v>
      </c>
      <c r="D35" s="29">
        <f t="shared" si="5"/>
        <v>796.33685048775624</v>
      </c>
      <c r="E35" s="29">
        <f>E36</f>
        <v>1593</v>
      </c>
      <c r="F35" s="29">
        <f t="shared" ref="F35:G35" si="18">F36</f>
        <v>1593</v>
      </c>
      <c r="G35" s="29">
        <f t="shared" si="18"/>
        <v>1593</v>
      </c>
      <c r="H35" s="34">
        <f t="shared" si="3"/>
        <v>2.0004097500000002</v>
      </c>
    </row>
    <row r="36" spans="1:8">
      <c r="A36" s="22" t="s">
        <v>5</v>
      </c>
      <c r="B36" s="17" t="s">
        <v>6</v>
      </c>
      <c r="C36" s="31">
        <v>6000</v>
      </c>
      <c r="D36" s="31">
        <f t="shared" si="5"/>
        <v>796.33685048775624</v>
      </c>
      <c r="E36" s="31">
        <v>1593</v>
      </c>
      <c r="F36" s="31">
        <v>1593</v>
      </c>
      <c r="G36" s="31">
        <v>1593</v>
      </c>
      <c r="H36" s="34">
        <f t="shared" si="3"/>
        <v>2.0004097500000002</v>
      </c>
    </row>
    <row r="37" spans="1:8">
      <c r="A37" s="18" t="s">
        <v>31</v>
      </c>
      <c r="B37" s="17" t="s">
        <v>32</v>
      </c>
      <c r="C37" s="27">
        <f>C38</f>
        <v>1335422</v>
      </c>
      <c r="D37" s="27">
        <f t="shared" ref="D37:D46" si="19">+C37/7.5345</f>
        <v>177240.95825867675</v>
      </c>
      <c r="E37" s="27">
        <f>E38</f>
        <v>199347</v>
      </c>
      <c r="F37" s="27">
        <f t="shared" ref="F37:G37" si="20">F38</f>
        <v>199347</v>
      </c>
      <c r="G37" s="27">
        <f t="shared" si="20"/>
        <v>199347</v>
      </c>
      <c r="H37" s="34">
        <f t="shared" si="3"/>
        <v>1.1247230998890239</v>
      </c>
    </row>
    <row r="38" spans="1:8">
      <c r="A38" s="19" t="s">
        <v>17</v>
      </c>
      <c r="B38" s="17" t="s">
        <v>18</v>
      </c>
      <c r="C38" s="27">
        <f>C39</f>
        <v>1335422</v>
      </c>
      <c r="D38" s="27">
        <f t="shared" si="19"/>
        <v>177240.95825867675</v>
      </c>
      <c r="E38" s="27">
        <f>E39</f>
        <v>199347</v>
      </c>
      <c r="F38" s="27">
        <f t="shared" ref="F38:G38" si="21">F39</f>
        <v>199347</v>
      </c>
      <c r="G38" s="27">
        <f t="shared" si="21"/>
        <v>199347</v>
      </c>
      <c r="H38" s="34">
        <f t="shared" si="3"/>
        <v>1.1247230998890239</v>
      </c>
    </row>
    <row r="39" spans="1:8">
      <c r="A39" s="20" t="s">
        <v>40</v>
      </c>
      <c r="B39" s="17" t="s">
        <v>41</v>
      </c>
      <c r="C39" s="27">
        <v>1335422</v>
      </c>
      <c r="D39" s="26">
        <v>177241</v>
      </c>
      <c r="E39" s="27">
        <f>E40+E44</f>
        <v>199347</v>
      </c>
      <c r="F39" s="27">
        <f t="shared" ref="F39:G39" si="22">F40+F44</f>
        <v>199347</v>
      </c>
      <c r="G39" s="27">
        <f t="shared" si="22"/>
        <v>199347</v>
      </c>
      <c r="H39" s="34">
        <f t="shared" si="3"/>
        <v>1.1247228350099583</v>
      </c>
    </row>
    <row r="40" spans="1:8">
      <c r="A40" s="21" t="s">
        <v>3</v>
      </c>
      <c r="B40" s="17" t="s">
        <v>4</v>
      </c>
      <c r="C40" s="27">
        <f>C41+C42+C43</f>
        <v>1294422</v>
      </c>
      <c r="D40" s="27">
        <f t="shared" si="19"/>
        <v>171799.32311367706</v>
      </c>
      <c r="E40" s="27">
        <f>E41+E42+E43</f>
        <v>193379</v>
      </c>
      <c r="F40" s="27">
        <f t="shared" ref="F40:G40" si="23">F41+F42+F43</f>
        <v>193379</v>
      </c>
      <c r="G40" s="27">
        <f t="shared" si="23"/>
        <v>193379</v>
      </c>
      <c r="H40" s="34">
        <f t="shared" si="3"/>
        <v>1.1256097899294049</v>
      </c>
    </row>
    <row r="41" spans="1:8">
      <c r="A41" s="22" t="s">
        <v>5</v>
      </c>
      <c r="B41" s="17" t="s">
        <v>6</v>
      </c>
      <c r="C41" s="23">
        <v>1281422</v>
      </c>
      <c r="D41" s="23">
        <f t="shared" si="19"/>
        <v>170073.92660428694</v>
      </c>
      <c r="E41" s="23">
        <v>191736</v>
      </c>
      <c r="F41" s="23">
        <v>191736</v>
      </c>
      <c r="G41" s="23">
        <v>191736</v>
      </c>
      <c r="H41" s="34">
        <f t="shared" si="3"/>
        <v>1.1273685733505434</v>
      </c>
    </row>
    <row r="42" spans="1:8">
      <c r="A42" s="22" t="s">
        <v>9</v>
      </c>
      <c r="B42" s="17" t="s">
        <v>10</v>
      </c>
      <c r="C42" s="23">
        <v>8000</v>
      </c>
      <c r="D42" s="23">
        <f t="shared" si="19"/>
        <v>1061.7824673170085</v>
      </c>
      <c r="E42" s="23">
        <v>1344</v>
      </c>
      <c r="F42" s="23">
        <v>1344</v>
      </c>
      <c r="G42" s="23">
        <v>1344</v>
      </c>
      <c r="H42" s="34">
        <f t="shared" si="3"/>
        <v>1.2657959999999999</v>
      </c>
    </row>
    <row r="43" spans="1:8">
      <c r="A43" s="22">
        <v>37</v>
      </c>
      <c r="B43" s="17" t="s">
        <v>12</v>
      </c>
      <c r="C43" s="23">
        <v>5000</v>
      </c>
      <c r="D43" s="23">
        <v>664</v>
      </c>
      <c r="E43" s="23">
        <v>299</v>
      </c>
      <c r="F43" s="23">
        <v>299</v>
      </c>
      <c r="G43" s="23">
        <v>299</v>
      </c>
      <c r="H43" s="34">
        <f t="shared" si="3"/>
        <v>0.4503012048192771</v>
      </c>
    </row>
    <row r="44" spans="1:8">
      <c r="A44" s="21" t="s">
        <v>13</v>
      </c>
      <c r="B44" s="17" t="s">
        <v>14</v>
      </c>
      <c r="C44" s="30">
        <v>41000</v>
      </c>
      <c r="D44" s="30">
        <f t="shared" si="19"/>
        <v>5441.6351449996682</v>
      </c>
      <c r="E44" s="30">
        <f>E45+E46</f>
        <v>5968</v>
      </c>
      <c r="F44" s="30">
        <f t="shared" ref="F44:G44" si="24">F45+F46</f>
        <v>5968</v>
      </c>
      <c r="G44" s="30">
        <f t="shared" si="24"/>
        <v>5968</v>
      </c>
      <c r="H44" s="34">
        <f t="shared" si="3"/>
        <v>1.0967291707317073</v>
      </c>
    </row>
    <row r="45" spans="1:8">
      <c r="A45" s="22" t="s">
        <v>19</v>
      </c>
      <c r="B45" s="17" t="s">
        <v>20</v>
      </c>
      <c r="C45" s="23">
        <v>15000</v>
      </c>
      <c r="D45" s="23">
        <f t="shared" ref="D45" si="25">+C45/7.5345</f>
        <v>1990.8421262193906</v>
      </c>
      <c r="E45" s="23">
        <v>2239</v>
      </c>
      <c r="F45" s="23">
        <v>2239</v>
      </c>
      <c r="G45" s="23">
        <v>2239</v>
      </c>
      <c r="H45" s="34">
        <f t="shared" si="3"/>
        <v>1.1246497000000002</v>
      </c>
    </row>
    <row r="46" spans="1:8">
      <c r="A46" s="22" t="s">
        <v>15</v>
      </c>
      <c r="B46" s="17" t="s">
        <v>16</v>
      </c>
      <c r="C46" s="23">
        <v>26000</v>
      </c>
      <c r="D46" s="23">
        <f t="shared" si="19"/>
        <v>3450.7930187802772</v>
      </c>
      <c r="E46" s="23">
        <v>3729</v>
      </c>
      <c r="F46" s="23">
        <v>3729</v>
      </c>
      <c r="G46" s="23">
        <v>3729</v>
      </c>
      <c r="H46" s="34">
        <f t="shared" si="3"/>
        <v>1.0806211730769231</v>
      </c>
    </row>
    <row r="47" spans="1:8" s="39" customFormat="1" ht="11.25">
      <c r="A47" s="36" t="s">
        <v>28</v>
      </c>
      <c r="B47" s="37" t="s">
        <v>21</v>
      </c>
      <c r="C47" s="29">
        <f>C48</f>
        <v>56659</v>
      </c>
      <c r="D47" s="29">
        <f t="shared" ref="D47:D48" si="26">+C47/7.5345</f>
        <v>7519.9416019642968</v>
      </c>
      <c r="E47" s="29">
        <f t="shared" ref="E47:G49" si="27">E48</f>
        <v>1019</v>
      </c>
      <c r="F47" s="29">
        <f t="shared" si="27"/>
        <v>0</v>
      </c>
      <c r="G47" s="29">
        <f t="shared" si="27"/>
        <v>0</v>
      </c>
      <c r="H47" s="38">
        <f t="shared" ref="H47:H52" si="28">E47/D47</f>
        <v>0.13550637145025504</v>
      </c>
    </row>
    <row r="48" spans="1:8" s="39" customFormat="1" ht="11.25">
      <c r="A48" s="40" t="s">
        <v>17</v>
      </c>
      <c r="B48" s="37" t="s">
        <v>18</v>
      </c>
      <c r="C48" s="29">
        <f>C49</f>
        <v>56659</v>
      </c>
      <c r="D48" s="29">
        <f t="shared" si="26"/>
        <v>7519.9416019642968</v>
      </c>
      <c r="E48" s="29">
        <f t="shared" si="27"/>
        <v>1019</v>
      </c>
      <c r="F48" s="29">
        <f t="shared" si="27"/>
        <v>0</v>
      </c>
      <c r="G48" s="29">
        <f t="shared" si="27"/>
        <v>0</v>
      </c>
      <c r="H48" s="38">
        <f t="shared" si="28"/>
        <v>0.13550637145025504</v>
      </c>
    </row>
    <row r="49" spans="1:8" s="39" customFormat="1" ht="11.25">
      <c r="A49" s="41" t="s">
        <v>40</v>
      </c>
      <c r="B49" s="37" t="s">
        <v>41</v>
      </c>
      <c r="C49" s="25">
        <f>C50</f>
        <v>56659</v>
      </c>
      <c r="D49" s="26">
        <f>D50</f>
        <v>7519.9416019642968</v>
      </c>
      <c r="E49" s="27">
        <f t="shared" si="27"/>
        <v>1019</v>
      </c>
      <c r="F49" s="27">
        <f t="shared" si="27"/>
        <v>0</v>
      </c>
      <c r="G49" s="27">
        <f t="shared" si="27"/>
        <v>0</v>
      </c>
      <c r="H49" s="38">
        <f t="shared" si="28"/>
        <v>0.13550637145025504</v>
      </c>
    </row>
    <row r="50" spans="1:8" s="39" customFormat="1" ht="11.25">
      <c r="A50" s="42" t="s">
        <v>3</v>
      </c>
      <c r="B50" s="37" t="s">
        <v>4</v>
      </c>
      <c r="C50" s="43">
        <f>C51+C52</f>
        <v>56659</v>
      </c>
      <c r="D50" s="43">
        <f t="shared" ref="D50" si="29">+C50/7.5345</f>
        <v>7519.9416019642968</v>
      </c>
      <c r="E50" s="43">
        <f>E51+E52</f>
        <v>1019</v>
      </c>
      <c r="F50" s="43">
        <f>F52</f>
        <v>0</v>
      </c>
      <c r="G50" s="43">
        <f>G52</f>
        <v>0</v>
      </c>
      <c r="H50" s="38">
        <f t="shared" si="28"/>
        <v>0.13550637145025504</v>
      </c>
    </row>
    <row r="51" spans="1:8" s="39" customFormat="1" ht="11.25">
      <c r="A51" s="22" t="s">
        <v>7</v>
      </c>
      <c r="B51" s="17" t="s">
        <v>8</v>
      </c>
      <c r="C51" s="45">
        <v>42434</v>
      </c>
      <c r="D51" s="45">
        <v>5632</v>
      </c>
      <c r="E51" s="45">
        <v>763</v>
      </c>
      <c r="F51" s="45">
        <v>0</v>
      </c>
      <c r="G51" s="45">
        <v>0</v>
      </c>
      <c r="H51" s="38">
        <f t="shared" si="28"/>
        <v>0.13547585227272727</v>
      </c>
    </row>
    <row r="52" spans="1:8" s="39" customFormat="1" ht="11.25">
      <c r="A52" s="44" t="s">
        <v>5</v>
      </c>
      <c r="B52" s="37" t="s">
        <v>6</v>
      </c>
      <c r="C52" s="23">
        <v>14225</v>
      </c>
      <c r="D52" s="23">
        <v>1888</v>
      </c>
      <c r="E52" s="23">
        <v>256</v>
      </c>
      <c r="F52" s="23">
        <v>0</v>
      </c>
      <c r="G52" s="23">
        <v>0</v>
      </c>
      <c r="H52" s="38">
        <f t="shared" si="28"/>
        <v>0.13559322033898305</v>
      </c>
    </row>
  </sheetData>
  <mergeCells count="1">
    <mergeCell ref="A4:G4"/>
  </mergeCells>
  <dataValidations count="1">
    <dataValidation type="whole" allowBlank="1" showInputMessage="1" showErrorMessage="1" errorTitle="GREŠKA" error="U ovo polje je dozvoljen unos samo brojčanih vrijednosti (bez decimala!)" sqref="C13 C49" xr:uid="{85C60167-9A9D-4D36-BE46-F7FB8F827CED}">
      <formula1>0</formula1>
      <formula2>10000000000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020IPU POSEBNI DIO 2023-25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Nela Gubić</cp:lastModifiedBy>
  <dcterms:created xsi:type="dcterms:W3CDTF">2022-09-23T10:37:40Z</dcterms:created>
  <dcterms:modified xsi:type="dcterms:W3CDTF">2022-12-09T17:36:00Z</dcterms:modified>
</cp:coreProperties>
</file>